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2 СД 16.02.2022\3.2 от 16.02.2022 Уточнение бюджета февраль\"/>
    </mc:Choice>
  </mc:AlternateContent>
  <xr:revisionPtr revIDLastSave="0" documentId="13_ncr:1_{1DB7E55F-7BA6-4ADC-B4A3-8A7318A3210C}" xr6:coauthVersionLast="47" xr6:coauthVersionMax="47" xr10:uidLastSave="{00000000-0000-0000-0000-000000000000}"/>
  <bookViews>
    <workbookView xWindow="105" yWindow="135" windowWidth="28695" windowHeight="15465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8" i="1" l="1"/>
  <c r="N46" i="1"/>
  <c r="N30" i="1" l="1"/>
  <c r="M28" i="1"/>
  <c r="M38" i="1" s="1"/>
  <c r="N38" i="1"/>
  <c r="L28" i="1"/>
  <c r="L38" i="1" s="1"/>
  <c r="L39" i="1"/>
  <c r="L23" i="1" l="1"/>
  <c r="L24" i="1"/>
  <c r="L37" i="1" l="1"/>
  <c r="M30" i="1"/>
  <c r="L35" i="1" l="1"/>
  <c r="N23" i="1"/>
  <c r="M23" i="1"/>
  <c r="N24" i="1" l="1"/>
  <c r="M24" i="1"/>
  <c r="M52" i="1" l="1"/>
  <c r="N52" i="1"/>
  <c r="M51" i="1"/>
  <c r="N51" i="1"/>
  <c r="M48" i="1"/>
  <c r="M47" i="1" s="1"/>
  <c r="N48" i="1"/>
  <c r="N47" i="1" s="1"/>
  <c r="M49" i="1"/>
  <c r="N49" i="1"/>
  <c r="M45" i="1"/>
  <c r="M44" i="1" s="1"/>
  <c r="N45" i="1"/>
  <c r="N44" i="1" s="1"/>
  <c r="M41" i="1"/>
  <c r="N41" i="1"/>
  <c r="M35" i="1"/>
  <c r="M39" i="1" s="1"/>
  <c r="N35" i="1"/>
  <c r="N39" i="1" s="1"/>
  <c r="M33" i="1"/>
  <c r="M32" i="1" s="1"/>
  <c r="N33" i="1"/>
  <c r="N32" i="1" s="1"/>
  <c r="L33" i="1"/>
  <c r="L32" i="1" s="1"/>
  <c r="M29" i="1"/>
  <c r="N29" i="1"/>
  <c r="M27" i="1"/>
  <c r="M26" i="1" s="1"/>
  <c r="N27" i="1"/>
  <c r="N31" i="1" l="1"/>
  <c r="N37" i="1"/>
  <c r="M31" i="1"/>
  <c r="M37" i="1"/>
  <c r="N43" i="1"/>
  <c r="N40" i="1" s="1"/>
  <c r="M43" i="1"/>
  <c r="M40" i="1" s="1"/>
  <c r="L31" i="1"/>
  <c r="N26" i="1"/>
  <c r="M25" i="1" l="1"/>
  <c r="N25" i="1"/>
  <c r="L27" i="1"/>
  <c r="L29" i="1"/>
  <c r="L41" i="1"/>
  <c r="L45" i="1"/>
  <c r="L48" i="1"/>
  <c r="L47" i="1" s="1"/>
  <c r="L49" i="1"/>
  <c r="L51" i="1"/>
  <c r="L52" i="1"/>
  <c r="L43" i="1" l="1"/>
  <c r="L40" i="1" s="1"/>
  <c r="L26" i="1"/>
  <c r="L44" i="1"/>
  <c r="L25" i="1" l="1"/>
</calcChain>
</file>

<file path=xl/sharedStrings.xml><?xml version="1.0" encoding="utf-8"?>
<sst xmlns="http://schemas.openxmlformats.org/spreadsheetml/2006/main" count="281" uniqueCount="80">
  <si>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</si>
  <si>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</si>
  <si>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</si>
  <si>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</si>
  <si>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</si>
  <si>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</si>
  <si>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</si>
  <si>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</si>
  <si>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</si>
  <si>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</si>
  <si>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</si>
  <si>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</si>
  <si>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</si>
  <si>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</si>
  <si>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</si>
  <si>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</si>
  <si>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</si>
  <si>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</si>
  <si>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</si>
  <si>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</si>
  <si>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</si>
  <si>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</si>
  <si>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</si>
  <si>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</si>
  <si>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</si>
  <si>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</si>
  <si>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</si>
  <si>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</si>
  <si>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</si>
  <si>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</si>
  <si>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</si>
  <si>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</si>
  <si>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</si>
  <si>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</si>
  <si>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</si>
  <si>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</si>
  <si>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</si>
  <si>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</si>
  <si>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</si>
  <si>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</si>
  <si>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</si>
  <si>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</si>
  <si>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</si>
  <si>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</si>
  <si>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</si>
  <si>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</si>
  <si>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</si>
  <si>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</si>
  <si>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</si>
  <si>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</si>
  <si>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</si>
  <si>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</si>
  <si>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</si>
  <si>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</si>
  <si>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</si>
  <si>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</si>
  <si>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</si>
  <si>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</si>
  <si>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</si>
  <si>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</si>
  <si>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</si>
  <si>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</si>
  <si>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</si>
  <si>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</si>
  <si>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Московской области</t>
  </si>
  <si>
    <t>городского округа Истра</t>
  </si>
  <si>
    <t>Дефицит бюджета  городского округа Истра</t>
  </si>
  <si>
    <t>Е.М. Лукина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</si>
  <si>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</si>
  <si>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</si>
  <si>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</si>
  <si>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</si>
  <si>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"О бюджете  городского округа Истра на 2022 год</t>
  </si>
  <si>
    <t>и  плановый период  2023  и 2024 годов"</t>
  </si>
  <si>
    <t>Источники  внутреннего финансирования дефицита бюджета городского округа  Истра на 2022 год и плановый период 2023 и 2024 годов</t>
  </si>
  <si>
    <t>2024 год</t>
  </si>
  <si>
    <t>Приложение №  6</t>
  </si>
  <si>
    <t xml:space="preserve">от " 24" декабря  2021 года № 2/13   </t>
  </si>
  <si>
    <t xml:space="preserve">О внесении изменений в Решение Совета депутатов городского округа Истра
"О бюджете городского округа Истра на 2022 год </t>
  </si>
  <si>
    <t>от 16.02. 2022 года № 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</si>
</sst>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center" vertical="center" wrapText="1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Q100"/>
  <sheetViews>
    <sheetView tabSelected="1" zoomScale="76" zoomScaleNormal="76" workbookViewId="0">
      <selection activeCell="M5" sqref="M5:N5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66"/>
      <c r="L1" s="66"/>
      <c r="M1" s="66" t="s">
        <v>76</v>
      </c>
      <c r="N1" s="66"/>
    </row>
    <row r="2" spans="3:17" ht="15" x14ac:dyDescent="0.2">
      <c r="K2" s="66"/>
      <c r="L2" s="66"/>
      <c r="M2" s="66" t="s">
        <v>0</v>
      </c>
      <c r="N2" s="66"/>
    </row>
    <row r="3" spans="3:17" ht="15" x14ac:dyDescent="0.2">
      <c r="K3" s="66"/>
      <c r="L3" s="66"/>
      <c r="M3" s="66" t="s">
        <v>65</v>
      </c>
      <c r="N3" s="66"/>
    </row>
    <row r="4" spans="3:17" ht="15" x14ac:dyDescent="0.2">
      <c r="K4" s="64"/>
      <c r="L4" s="64"/>
      <c r="M4" s="66" t="s">
        <v>64</v>
      </c>
      <c r="N4" s="66"/>
    </row>
    <row r="5" spans="3:17" ht="15" x14ac:dyDescent="0.2">
      <c r="K5" s="66"/>
      <c r="L5" s="66"/>
      <c r="M5" s="66" t="s">
        <v>79</v>
      </c>
      <c r="N5" s="66"/>
    </row>
    <row r="6" spans="3:17" ht="45.75" customHeight="1" x14ac:dyDescent="0.25">
      <c r="K6" s="55"/>
      <c r="L6" s="67" t="s">
        <v>78</v>
      </c>
      <c r="M6" s="68"/>
      <c r="N6" s="68"/>
    </row>
    <row r="7" spans="3:17" ht="15" x14ac:dyDescent="0.25">
      <c r="K7" s="55"/>
      <c r="L7" s="68" t="s">
        <v>73</v>
      </c>
      <c r="M7" s="68"/>
      <c r="N7" s="68"/>
    </row>
    <row r="8" spans="3:17" ht="15" x14ac:dyDescent="0.25">
      <c r="K8" s="55"/>
      <c r="L8" s="65"/>
      <c r="M8" s="65"/>
      <c r="N8" s="65"/>
    </row>
    <row r="9" spans="3:17" ht="15" x14ac:dyDescent="0.2">
      <c r="K9" s="66"/>
      <c r="L9" s="66"/>
      <c r="M9" s="66" t="s">
        <v>76</v>
      </c>
      <c r="N9" s="66"/>
    </row>
    <row r="10" spans="3:17" ht="15" x14ac:dyDescent="0.2">
      <c r="K10" s="66"/>
      <c r="L10" s="66"/>
      <c r="M10" s="66" t="s">
        <v>0</v>
      </c>
      <c r="N10" s="66"/>
    </row>
    <row r="11" spans="3:17" ht="15" x14ac:dyDescent="0.2">
      <c r="K11" s="66"/>
      <c r="L11" s="66"/>
      <c r="M11" s="66" t="s">
        <v>65</v>
      </c>
      <c r="N11" s="66"/>
    </row>
    <row r="12" spans="3:17" ht="15" x14ac:dyDescent="0.2">
      <c r="K12" s="53"/>
      <c r="L12" s="53"/>
      <c r="M12" s="66" t="s">
        <v>64</v>
      </c>
      <c r="N12" s="66"/>
    </row>
    <row r="13" spans="3:17" ht="15" x14ac:dyDescent="0.2">
      <c r="K13" s="66"/>
      <c r="L13" s="66"/>
      <c r="M13" s="66" t="s">
        <v>77</v>
      </c>
      <c r="N13" s="66"/>
    </row>
    <row r="14" spans="3:17" s="4" customFormat="1" ht="15" x14ac:dyDescent="0.25">
      <c r="C14" s="1"/>
      <c r="D14" s="1"/>
      <c r="E14" s="1"/>
      <c r="F14" s="1"/>
      <c r="G14" s="1"/>
      <c r="H14" s="1"/>
      <c r="I14" s="1"/>
      <c r="J14" s="2"/>
      <c r="K14" s="55"/>
      <c r="L14" s="68" t="s">
        <v>72</v>
      </c>
      <c r="M14" s="68"/>
      <c r="N14" s="68"/>
      <c r="O14" s="3"/>
      <c r="P14" s="3"/>
      <c r="Q14" s="3"/>
    </row>
    <row r="15" spans="3:17" s="4" customFormat="1" ht="15" x14ac:dyDescent="0.25">
      <c r="C15" s="1"/>
      <c r="D15" s="1"/>
      <c r="E15" s="1"/>
      <c r="F15" s="1"/>
      <c r="G15" s="1"/>
      <c r="H15" s="1"/>
      <c r="I15" s="1"/>
      <c r="J15" s="2"/>
      <c r="K15" s="55"/>
      <c r="L15" s="68" t="s">
        <v>73</v>
      </c>
      <c r="M15" s="68"/>
      <c r="N15" s="68"/>
      <c r="O15" s="3"/>
      <c r="P15" s="3"/>
      <c r="Q15" s="3"/>
    </row>
    <row r="16" spans="3:17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9"/>
      <c r="N16" s="59"/>
      <c r="O16" s="3"/>
      <c r="P16" s="3"/>
      <c r="Q16" s="3"/>
    </row>
    <row r="17" spans="3:17" s="4" customFormat="1" x14ac:dyDescent="0.2">
      <c r="C17" s="1"/>
      <c r="D17" s="1"/>
      <c r="E17" s="1"/>
      <c r="F17" s="1"/>
      <c r="G17" s="1"/>
      <c r="H17" s="1"/>
      <c r="I17" s="1"/>
      <c r="J17" s="2"/>
      <c r="K17" s="5"/>
      <c r="L17" s="6"/>
      <c r="M17" s="59"/>
      <c r="N17" s="59"/>
      <c r="O17" s="3"/>
      <c r="P17" s="3"/>
      <c r="Q17" s="3"/>
    </row>
    <row r="18" spans="3:17" s="4" customFormat="1" ht="33" customHeight="1" x14ac:dyDescent="0.2">
      <c r="C18" s="79" t="s">
        <v>74</v>
      </c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3"/>
      <c r="P18" s="3"/>
      <c r="Q18" s="3"/>
    </row>
    <row r="19" spans="3:17" s="4" customFormat="1" x14ac:dyDescent="0.2">
      <c r="C19" s="7"/>
      <c r="D19" s="1"/>
      <c r="E19" s="1"/>
      <c r="F19" s="1"/>
      <c r="G19" s="1"/>
      <c r="H19" s="1"/>
      <c r="I19" s="1"/>
      <c r="J19" s="2"/>
      <c r="K19" s="8"/>
      <c r="L19" s="9"/>
      <c r="M19" s="59"/>
      <c r="N19" s="59"/>
      <c r="O19" s="3"/>
      <c r="P19" s="3"/>
      <c r="Q19" s="3"/>
    </row>
    <row r="20" spans="3:17" s="4" customFormat="1" ht="12.75" customHeight="1" x14ac:dyDescent="0.2">
      <c r="C20" s="71" t="s">
        <v>1</v>
      </c>
      <c r="D20" s="71"/>
      <c r="E20" s="71"/>
      <c r="F20" s="71"/>
      <c r="G20" s="71"/>
      <c r="H20" s="71"/>
      <c r="I20" s="71"/>
      <c r="J20" s="2"/>
      <c r="K20" s="10"/>
      <c r="L20" s="11"/>
      <c r="M20" s="59"/>
      <c r="N20" s="59"/>
      <c r="O20" s="3"/>
      <c r="P20" s="3"/>
      <c r="Q20" s="3"/>
    </row>
    <row r="21" spans="3:17" s="4" customFormat="1" ht="27.75" customHeight="1" x14ac:dyDescent="0.2">
      <c r="C21" s="12"/>
      <c r="D21" s="72" t="s">
        <v>2</v>
      </c>
      <c r="E21" s="73"/>
      <c r="F21" s="73"/>
      <c r="G21" s="73"/>
      <c r="H21" s="73"/>
      <c r="I21" s="73"/>
      <c r="J21" s="74"/>
      <c r="K21" s="75" t="s">
        <v>3</v>
      </c>
      <c r="L21" s="77" t="s">
        <v>4</v>
      </c>
      <c r="M21" s="77"/>
      <c r="N21" s="77"/>
      <c r="O21" s="3"/>
      <c r="P21" s="3"/>
      <c r="Q21" s="3"/>
    </row>
    <row r="22" spans="3:17" s="4" customFormat="1" ht="88.5" customHeight="1" x14ac:dyDescent="0.2">
      <c r="C22" s="13" t="s">
        <v>5</v>
      </c>
      <c r="D22" s="13" t="s">
        <v>6</v>
      </c>
      <c r="E22" s="13" t="s">
        <v>7</v>
      </c>
      <c r="F22" s="13" t="s">
        <v>8</v>
      </c>
      <c r="G22" s="13" t="s">
        <v>9</v>
      </c>
      <c r="H22" s="13" t="s">
        <v>10</v>
      </c>
      <c r="I22" s="13" t="s">
        <v>11</v>
      </c>
      <c r="J22" s="13" t="s">
        <v>12</v>
      </c>
      <c r="K22" s="76"/>
      <c r="L22" s="54" t="s">
        <v>63</v>
      </c>
      <c r="M22" s="54" t="s">
        <v>68</v>
      </c>
      <c r="N22" s="54" t="s">
        <v>75</v>
      </c>
      <c r="O22" s="3"/>
      <c r="P22" s="3"/>
      <c r="Q22" s="3"/>
    </row>
    <row r="23" spans="3:17" s="18" customFormat="1" ht="25.5" customHeight="1" x14ac:dyDescent="0.2">
      <c r="C23" s="14"/>
      <c r="D23" s="14"/>
      <c r="E23" s="14"/>
      <c r="F23" s="14"/>
      <c r="G23" s="14"/>
      <c r="H23" s="14"/>
      <c r="I23" s="14"/>
      <c r="J23" s="15"/>
      <c r="K23" s="16" t="s">
        <v>66</v>
      </c>
      <c r="L23" s="63">
        <f>9465329.4-10024460.4</f>
        <v>-559131</v>
      </c>
      <c r="M23" s="57">
        <f>9250582.6-9190582.6</f>
        <v>60000</v>
      </c>
      <c r="N23" s="57">
        <f>9225636.5-9135636.5</f>
        <v>90000</v>
      </c>
    </row>
    <row r="24" spans="3:17" ht="23.25" customHeight="1" x14ac:dyDescent="0.25">
      <c r="C24" s="19"/>
      <c r="D24" s="19"/>
      <c r="E24" s="19"/>
      <c r="F24" s="19"/>
      <c r="G24" s="19"/>
      <c r="H24" s="19"/>
      <c r="I24" s="19"/>
      <c r="J24" s="20"/>
      <c r="K24" s="21" t="s">
        <v>13</v>
      </c>
      <c r="L24" s="56">
        <f>417655.6/5022645*100</f>
        <v>8.3154513209673393</v>
      </c>
      <c r="M24" s="56">
        <f>0/(1926456-2029-559039)*100</f>
        <v>0</v>
      </c>
      <c r="N24" s="56">
        <f>0/(2221214-0-785823)*100</f>
        <v>0</v>
      </c>
    </row>
    <row r="25" spans="3:17" s="18" customFormat="1" ht="18.75" customHeight="1" x14ac:dyDescent="0.2">
      <c r="C25" s="23" t="s">
        <v>14</v>
      </c>
      <c r="D25" s="23" t="s">
        <v>15</v>
      </c>
      <c r="E25" s="23" t="s">
        <v>16</v>
      </c>
      <c r="F25" s="23" t="s">
        <v>16</v>
      </c>
      <c r="G25" s="23" t="s">
        <v>16</v>
      </c>
      <c r="H25" s="23" t="s">
        <v>16</v>
      </c>
      <c r="I25" s="23" t="s">
        <v>17</v>
      </c>
      <c r="J25" s="24" t="s">
        <v>14</v>
      </c>
      <c r="K25" s="25" t="s">
        <v>18</v>
      </c>
      <c r="L25" s="17">
        <f>L26+L31+L37+L40</f>
        <v>559131.00000000035</v>
      </c>
      <c r="M25" s="17">
        <f>M26+M31+M37+M40</f>
        <v>-59999.999999999985</v>
      </c>
      <c r="N25" s="17">
        <f>N26+N31+N37+N40</f>
        <v>-89999.999999999971</v>
      </c>
    </row>
    <row r="26" spans="3:17" ht="18.75" customHeight="1" x14ac:dyDescent="0.2">
      <c r="C26" s="26" t="s">
        <v>14</v>
      </c>
      <c r="D26" s="26" t="s">
        <v>15</v>
      </c>
      <c r="E26" s="26" t="s">
        <v>19</v>
      </c>
      <c r="F26" s="26" t="s">
        <v>16</v>
      </c>
      <c r="G26" s="26" t="s">
        <v>16</v>
      </c>
      <c r="H26" s="26" t="s">
        <v>16</v>
      </c>
      <c r="I26" s="26" t="s">
        <v>17</v>
      </c>
      <c r="J26" s="27" t="s">
        <v>14</v>
      </c>
      <c r="K26" s="25" t="s">
        <v>20</v>
      </c>
      <c r="L26" s="17">
        <f>L27+L29</f>
        <v>520988.92999999993</v>
      </c>
      <c r="M26" s="17">
        <f>M27+M29</f>
        <v>100000</v>
      </c>
      <c r="N26" s="17">
        <f t="shared" ref="N26" si="0">N27+N29</f>
        <v>-132618.52999999997</v>
      </c>
    </row>
    <row r="27" spans="3:17" ht="32.450000000000003" customHeight="1" x14ac:dyDescent="0.2">
      <c r="C27" s="28" t="s">
        <v>14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16</v>
      </c>
      <c r="I27" s="28" t="s">
        <v>17</v>
      </c>
      <c r="J27" s="29" t="s">
        <v>21</v>
      </c>
      <c r="K27" s="30" t="s">
        <v>22</v>
      </c>
      <c r="L27" s="22">
        <f>L28</f>
        <v>520988.92999999993</v>
      </c>
      <c r="M27" s="22">
        <f t="shared" ref="M27:N27" si="1">M28</f>
        <v>496208.2</v>
      </c>
      <c r="N27" s="22">
        <f t="shared" si="1"/>
        <v>488370.39999999997</v>
      </c>
    </row>
    <row r="28" spans="3:17" ht="32.450000000000003" customHeight="1" x14ac:dyDescent="0.2">
      <c r="C28" s="28" t="s">
        <v>70</v>
      </c>
      <c r="D28" s="28" t="s">
        <v>15</v>
      </c>
      <c r="E28" s="28" t="s">
        <v>19</v>
      </c>
      <c r="F28" s="28" t="s">
        <v>16</v>
      </c>
      <c r="G28" s="28" t="s">
        <v>16</v>
      </c>
      <c r="H28" s="52" t="s">
        <v>41</v>
      </c>
      <c r="I28" s="28" t="s">
        <v>17</v>
      </c>
      <c r="J28" s="29" t="s">
        <v>24</v>
      </c>
      <c r="K28" s="30" t="s">
        <v>56</v>
      </c>
      <c r="L28" s="31">
        <f>491803.1+43333.33-14147.5</f>
        <v>520988.92999999993</v>
      </c>
      <c r="M28" s="58">
        <f>396208.2+100000</f>
        <v>496208.2</v>
      </c>
      <c r="N28" s="58">
        <f>10714.8+491803.1-14147.5</f>
        <v>488370.39999999997</v>
      </c>
    </row>
    <row r="29" spans="3:17" ht="32.450000000000003" customHeight="1" x14ac:dyDescent="0.2">
      <c r="C29" s="28" t="s">
        <v>14</v>
      </c>
      <c r="D29" s="28" t="s">
        <v>15</v>
      </c>
      <c r="E29" s="28" t="s">
        <v>19</v>
      </c>
      <c r="F29" s="28" t="s">
        <v>16</v>
      </c>
      <c r="G29" s="28" t="s">
        <v>16</v>
      </c>
      <c r="H29" s="28" t="s">
        <v>16</v>
      </c>
      <c r="I29" s="28" t="s">
        <v>17</v>
      </c>
      <c r="J29" s="29" t="s">
        <v>25</v>
      </c>
      <c r="K29" s="30" t="s">
        <v>26</v>
      </c>
      <c r="L29" s="31">
        <f>L30</f>
        <v>0</v>
      </c>
      <c r="M29" s="31">
        <f t="shared" ref="M29:N29" si="2">M30</f>
        <v>-396208.2</v>
      </c>
      <c r="N29" s="31">
        <f t="shared" si="2"/>
        <v>-620988.92999999993</v>
      </c>
    </row>
    <row r="30" spans="3:17" ht="33" customHeight="1" x14ac:dyDescent="0.2">
      <c r="C30" s="28" t="s">
        <v>70</v>
      </c>
      <c r="D30" s="28" t="s">
        <v>15</v>
      </c>
      <c r="E30" s="28" t="s">
        <v>19</v>
      </c>
      <c r="F30" s="28" t="s">
        <v>16</v>
      </c>
      <c r="G30" s="28" t="s">
        <v>16</v>
      </c>
      <c r="H30" s="28" t="s">
        <v>41</v>
      </c>
      <c r="I30" s="28" t="s">
        <v>17</v>
      </c>
      <c r="J30" s="29" t="s">
        <v>27</v>
      </c>
      <c r="K30" s="30" t="s">
        <v>58</v>
      </c>
      <c r="L30" s="31">
        <v>0</v>
      </c>
      <c r="M30" s="58">
        <f>-396208.2</f>
        <v>-396208.2</v>
      </c>
      <c r="N30" s="58">
        <f>-143333.33-477655.6</f>
        <v>-620988.92999999993</v>
      </c>
    </row>
    <row r="31" spans="3:17" ht="37.15" customHeight="1" x14ac:dyDescent="0.2">
      <c r="C31" s="26" t="s">
        <v>14</v>
      </c>
      <c r="D31" s="26" t="s">
        <v>15</v>
      </c>
      <c r="E31" s="26" t="s">
        <v>28</v>
      </c>
      <c r="F31" s="26" t="s">
        <v>16</v>
      </c>
      <c r="G31" s="26" t="s">
        <v>16</v>
      </c>
      <c r="H31" s="26" t="s">
        <v>16</v>
      </c>
      <c r="I31" s="26" t="s">
        <v>17</v>
      </c>
      <c r="J31" s="27" t="s">
        <v>14</v>
      </c>
      <c r="K31" s="25" t="s">
        <v>29</v>
      </c>
      <c r="L31" s="32">
        <f>L32</f>
        <v>-60000</v>
      </c>
      <c r="M31" s="32">
        <f t="shared" ref="M31:N31" si="3">M32</f>
        <v>-60000</v>
      </c>
      <c r="N31" s="32">
        <f t="shared" si="3"/>
        <v>-90000</v>
      </c>
    </row>
    <row r="32" spans="3:17" ht="34.9" customHeight="1" x14ac:dyDescent="0.2">
      <c r="C32" s="26" t="s">
        <v>14</v>
      </c>
      <c r="D32" s="26" t="s">
        <v>15</v>
      </c>
      <c r="E32" s="26" t="s">
        <v>28</v>
      </c>
      <c r="F32" s="26" t="s">
        <v>15</v>
      </c>
      <c r="G32" s="26" t="s">
        <v>16</v>
      </c>
      <c r="H32" s="26" t="s">
        <v>16</v>
      </c>
      <c r="I32" s="26" t="s">
        <v>17</v>
      </c>
      <c r="J32" s="27" t="s">
        <v>14</v>
      </c>
      <c r="K32" s="25" t="s">
        <v>30</v>
      </c>
      <c r="L32" s="32">
        <f>L33+L35</f>
        <v>-60000</v>
      </c>
      <c r="M32" s="32">
        <f t="shared" ref="M32:N32" si="4">M33+M35</f>
        <v>-60000</v>
      </c>
      <c r="N32" s="32">
        <f t="shared" si="4"/>
        <v>-90000</v>
      </c>
    </row>
    <row r="33" spans="3:14" ht="34.9" customHeight="1" x14ac:dyDescent="0.2">
      <c r="C33" s="28" t="s">
        <v>14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16</v>
      </c>
      <c r="I33" s="28" t="s">
        <v>17</v>
      </c>
      <c r="J33" s="29" t="s">
        <v>21</v>
      </c>
      <c r="K33" s="30" t="s">
        <v>31</v>
      </c>
      <c r="L33" s="31">
        <f>L34</f>
        <v>0</v>
      </c>
      <c r="M33" s="31">
        <f t="shared" ref="M33:N33" si="5">M34</f>
        <v>0</v>
      </c>
      <c r="N33" s="31">
        <f t="shared" si="5"/>
        <v>0</v>
      </c>
    </row>
    <row r="34" spans="3:14" ht="34.5" customHeight="1" x14ac:dyDescent="0.2">
      <c r="C34" s="28" t="s">
        <v>70</v>
      </c>
      <c r="D34" s="28" t="s">
        <v>15</v>
      </c>
      <c r="E34" s="28" t="s">
        <v>28</v>
      </c>
      <c r="F34" s="28" t="s">
        <v>15</v>
      </c>
      <c r="G34" s="28" t="s">
        <v>16</v>
      </c>
      <c r="H34" s="28" t="s">
        <v>41</v>
      </c>
      <c r="I34" s="28" t="s">
        <v>17</v>
      </c>
      <c r="J34" s="29" t="s">
        <v>24</v>
      </c>
      <c r="K34" s="30" t="s">
        <v>59</v>
      </c>
      <c r="L34" s="31">
        <v>0</v>
      </c>
      <c r="M34" s="58">
        <v>0</v>
      </c>
      <c r="N34" s="58">
        <v>0</v>
      </c>
    </row>
    <row r="35" spans="3:14" ht="45" x14ac:dyDescent="0.2">
      <c r="C35" s="28" t="s">
        <v>14</v>
      </c>
      <c r="D35" s="28" t="s">
        <v>15</v>
      </c>
      <c r="E35" s="28" t="s">
        <v>28</v>
      </c>
      <c r="F35" s="28" t="s">
        <v>15</v>
      </c>
      <c r="G35" s="28" t="s">
        <v>16</v>
      </c>
      <c r="H35" s="28" t="s">
        <v>16</v>
      </c>
      <c r="I35" s="28" t="s">
        <v>17</v>
      </c>
      <c r="J35" s="29" t="s">
        <v>25</v>
      </c>
      <c r="K35" s="30" t="s">
        <v>32</v>
      </c>
      <c r="L35" s="31">
        <f>L36</f>
        <v>-60000</v>
      </c>
      <c r="M35" s="31">
        <f t="shared" ref="M35:N35" si="6">M36</f>
        <v>-60000</v>
      </c>
      <c r="N35" s="31">
        <f t="shared" si="6"/>
        <v>-90000</v>
      </c>
    </row>
    <row r="36" spans="3:14" ht="30" customHeight="1" x14ac:dyDescent="0.2">
      <c r="C36" s="28" t="s">
        <v>70</v>
      </c>
      <c r="D36" s="28" t="s">
        <v>15</v>
      </c>
      <c r="E36" s="28" t="s">
        <v>28</v>
      </c>
      <c r="F36" s="28" t="s">
        <v>15</v>
      </c>
      <c r="G36" s="28" t="s">
        <v>16</v>
      </c>
      <c r="H36" s="28" t="s">
        <v>41</v>
      </c>
      <c r="I36" s="28" t="s">
        <v>17</v>
      </c>
      <c r="J36" s="29" t="s">
        <v>27</v>
      </c>
      <c r="K36" s="30" t="s">
        <v>60</v>
      </c>
      <c r="L36" s="31">
        <v>-60000</v>
      </c>
      <c r="M36" s="58">
        <v>-60000</v>
      </c>
      <c r="N36" s="58">
        <v>-90000</v>
      </c>
    </row>
    <row r="37" spans="3:14" ht="15.6" customHeight="1" x14ac:dyDescent="0.2">
      <c r="C37" s="26" t="s">
        <v>14</v>
      </c>
      <c r="D37" s="26" t="s">
        <v>15</v>
      </c>
      <c r="E37" s="26" t="s">
        <v>23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33</v>
      </c>
      <c r="L37" s="32">
        <f>L39+L38</f>
        <v>141475.40000000037</v>
      </c>
      <c r="M37" s="32">
        <f>M39+M38</f>
        <v>0</v>
      </c>
      <c r="N37" s="32">
        <f>N39+N38</f>
        <v>0</v>
      </c>
    </row>
    <row r="38" spans="3:14" ht="30" customHeight="1" x14ac:dyDescent="0.2">
      <c r="C38" s="28" t="s">
        <v>71</v>
      </c>
      <c r="D38" s="28" t="s">
        <v>15</v>
      </c>
      <c r="E38" s="28" t="s">
        <v>23</v>
      </c>
      <c r="F38" s="28" t="s">
        <v>19</v>
      </c>
      <c r="G38" s="28" t="s">
        <v>15</v>
      </c>
      <c r="H38" s="28" t="s">
        <v>41</v>
      </c>
      <c r="I38" s="28" t="s">
        <v>17</v>
      </c>
      <c r="J38" s="29" t="s">
        <v>34</v>
      </c>
      <c r="K38" s="30" t="s">
        <v>55</v>
      </c>
      <c r="L38" s="22">
        <f>-9465329.4-L28-L50</f>
        <v>-9986318.3300000001</v>
      </c>
      <c r="M38" s="22">
        <f>-9543163.2-M28-M50</f>
        <v>-10082704.729999999</v>
      </c>
      <c r="N38" s="22">
        <f>-9297259.5-N28-N50</f>
        <v>-9928963.2300000004</v>
      </c>
    </row>
    <row r="39" spans="3:14" ht="30.75" customHeight="1" x14ac:dyDescent="0.2">
      <c r="C39" s="28" t="s">
        <v>71</v>
      </c>
      <c r="D39" s="28" t="s">
        <v>15</v>
      </c>
      <c r="E39" s="28" t="s">
        <v>23</v>
      </c>
      <c r="F39" s="28" t="s">
        <v>19</v>
      </c>
      <c r="G39" s="28" t="s">
        <v>15</v>
      </c>
      <c r="H39" s="28" t="s">
        <v>41</v>
      </c>
      <c r="I39" s="28" t="s">
        <v>17</v>
      </c>
      <c r="J39" s="29" t="s">
        <v>35</v>
      </c>
      <c r="K39" s="30" t="s">
        <v>54</v>
      </c>
      <c r="L39" s="22">
        <f>10024460.4+L30+(-L46)+(-L36)</f>
        <v>10127793.73</v>
      </c>
      <c r="M39" s="22">
        <f>9483163.2+(-M30)+(-M46)+(-M35)</f>
        <v>10082704.729999999</v>
      </c>
      <c r="N39" s="22">
        <f>9207259.5+(-N30)+(-N46)+(-N35)</f>
        <v>9928963.2300000004</v>
      </c>
    </row>
    <row r="40" spans="3:14" ht="21.75" customHeight="1" x14ac:dyDescent="0.2">
      <c r="C40" s="26" t="s">
        <v>14</v>
      </c>
      <c r="D40" s="26" t="s">
        <v>15</v>
      </c>
      <c r="E40" s="26" t="s">
        <v>36</v>
      </c>
      <c r="F40" s="26" t="s">
        <v>16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37</v>
      </c>
      <c r="L40" s="12">
        <f>L41+L43+L47</f>
        <v>-43333.33</v>
      </c>
      <c r="M40" s="12">
        <f>M41+M43+M47</f>
        <v>-99999.999999999985</v>
      </c>
      <c r="N40" s="12">
        <f t="shared" ref="N40" si="7">N41+N43+N47</f>
        <v>132618.53</v>
      </c>
    </row>
    <row r="41" spans="3:14" ht="31.5" hidden="1" customHeight="1" x14ac:dyDescent="0.2">
      <c r="C41" s="33"/>
      <c r="D41" s="33"/>
      <c r="E41" s="33"/>
      <c r="F41" s="33"/>
      <c r="G41" s="33"/>
      <c r="H41" s="33"/>
      <c r="I41" s="33"/>
      <c r="J41" s="34" t="s">
        <v>14</v>
      </c>
      <c r="K41" s="35" t="s">
        <v>38</v>
      </c>
      <c r="L41" s="36">
        <f>L42</f>
        <v>0</v>
      </c>
      <c r="M41" s="36">
        <f t="shared" ref="M41:N41" si="8">M42</f>
        <v>0</v>
      </c>
      <c r="N41" s="36">
        <f t="shared" si="8"/>
        <v>0</v>
      </c>
    </row>
    <row r="42" spans="3:14" ht="31.5" hidden="1" customHeight="1" x14ac:dyDescent="0.2">
      <c r="C42" s="33"/>
      <c r="D42" s="33"/>
      <c r="E42" s="33"/>
      <c r="F42" s="33"/>
      <c r="G42" s="33"/>
      <c r="H42" s="33"/>
      <c r="I42" s="33"/>
      <c r="J42" s="37" t="s">
        <v>39</v>
      </c>
      <c r="K42" s="38" t="s">
        <v>40</v>
      </c>
      <c r="L42" s="36"/>
      <c r="M42" s="36"/>
      <c r="N42" s="36"/>
    </row>
    <row r="43" spans="3:14" ht="21" customHeight="1" x14ac:dyDescent="0.2">
      <c r="C43" s="26" t="s">
        <v>14</v>
      </c>
      <c r="D43" s="26" t="s">
        <v>15</v>
      </c>
      <c r="E43" s="26" t="s">
        <v>36</v>
      </c>
      <c r="F43" s="26" t="s">
        <v>41</v>
      </c>
      <c r="G43" s="26" t="s">
        <v>16</v>
      </c>
      <c r="H43" s="26" t="s">
        <v>16</v>
      </c>
      <c r="I43" s="26" t="s">
        <v>17</v>
      </c>
      <c r="J43" s="27" t="s">
        <v>14</v>
      </c>
      <c r="K43" s="25" t="s">
        <v>42</v>
      </c>
      <c r="L43" s="12">
        <f>L45</f>
        <v>-43333.33</v>
      </c>
      <c r="M43" s="12">
        <f t="shared" ref="M43:N43" si="9">M45</f>
        <v>-143333.32999999999</v>
      </c>
      <c r="N43" s="12">
        <f t="shared" si="9"/>
        <v>-10714.8</v>
      </c>
    </row>
    <row r="44" spans="3:14" ht="31.9" customHeight="1" x14ac:dyDescent="0.2">
      <c r="C44" s="26" t="s">
        <v>14</v>
      </c>
      <c r="D44" s="26" t="s">
        <v>15</v>
      </c>
      <c r="E44" s="26" t="s">
        <v>36</v>
      </c>
      <c r="F44" s="26" t="s">
        <v>41</v>
      </c>
      <c r="G44" s="26" t="s">
        <v>15</v>
      </c>
      <c r="H44" s="26" t="s">
        <v>16</v>
      </c>
      <c r="I44" s="26" t="s">
        <v>17</v>
      </c>
      <c r="J44" s="27" t="s">
        <v>14</v>
      </c>
      <c r="K44" s="25" t="s">
        <v>43</v>
      </c>
      <c r="L44" s="12">
        <f t="shared" ref="L44:N45" si="10">L45</f>
        <v>-43333.33</v>
      </c>
      <c r="M44" s="12">
        <f t="shared" si="10"/>
        <v>-143333.32999999999</v>
      </c>
      <c r="N44" s="12">
        <f t="shared" si="10"/>
        <v>-10714.8</v>
      </c>
    </row>
    <row r="45" spans="3:14" ht="75" x14ac:dyDescent="0.2">
      <c r="C45" s="28" t="s">
        <v>14</v>
      </c>
      <c r="D45" s="28" t="s">
        <v>15</v>
      </c>
      <c r="E45" s="28" t="s">
        <v>36</v>
      </c>
      <c r="F45" s="28" t="s">
        <v>41</v>
      </c>
      <c r="G45" s="28" t="s">
        <v>15</v>
      </c>
      <c r="H45" s="28" t="s">
        <v>16</v>
      </c>
      <c r="I45" s="28" t="s">
        <v>17</v>
      </c>
      <c r="J45" s="29" t="s">
        <v>25</v>
      </c>
      <c r="K45" s="30" t="s">
        <v>44</v>
      </c>
      <c r="L45" s="36">
        <f t="shared" si="10"/>
        <v>-43333.33</v>
      </c>
      <c r="M45" s="36">
        <f t="shared" si="10"/>
        <v>-143333.32999999999</v>
      </c>
      <c r="N45" s="36">
        <f t="shared" si="10"/>
        <v>-10714.8</v>
      </c>
    </row>
    <row r="46" spans="3:14" ht="75" x14ac:dyDescent="0.2">
      <c r="C46" s="28" t="s">
        <v>70</v>
      </c>
      <c r="D46" s="28" t="s">
        <v>15</v>
      </c>
      <c r="E46" s="28" t="s">
        <v>36</v>
      </c>
      <c r="F46" s="28" t="s">
        <v>41</v>
      </c>
      <c r="G46" s="28" t="s">
        <v>15</v>
      </c>
      <c r="H46" s="28" t="s">
        <v>41</v>
      </c>
      <c r="I46" s="28" t="s">
        <v>17</v>
      </c>
      <c r="J46" s="29" t="s">
        <v>27</v>
      </c>
      <c r="K46" s="30" t="s">
        <v>61</v>
      </c>
      <c r="L46" s="22">
        <v>-43333.33</v>
      </c>
      <c r="M46" s="58">
        <v>-143333.32999999999</v>
      </c>
      <c r="N46" s="58">
        <f>-10714.8</f>
        <v>-10714.8</v>
      </c>
    </row>
    <row r="47" spans="3:14" ht="28.5" x14ac:dyDescent="0.2">
      <c r="C47" s="28" t="s">
        <v>14</v>
      </c>
      <c r="D47" s="28" t="s">
        <v>15</v>
      </c>
      <c r="E47" s="28" t="s">
        <v>36</v>
      </c>
      <c r="F47" s="28" t="s">
        <v>23</v>
      </c>
      <c r="G47" s="28" t="s">
        <v>16</v>
      </c>
      <c r="H47" s="28" t="s">
        <v>16</v>
      </c>
      <c r="I47" s="28" t="s">
        <v>17</v>
      </c>
      <c r="J47" s="29" t="s">
        <v>14</v>
      </c>
      <c r="K47" s="25" t="s">
        <v>45</v>
      </c>
      <c r="L47" s="12">
        <f>L48</f>
        <v>0</v>
      </c>
      <c r="M47" s="12">
        <f t="shared" ref="M47:N47" si="11">M48</f>
        <v>43333.33</v>
      </c>
      <c r="N47" s="12">
        <f t="shared" si="11"/>
        <v>143333.32999999999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46</v>
      </c>
      <c r="K48" s="30" t="s">
        <v>47</v>
      </c>
      <c r="L48" s="36">
        <f>L50</f>
        <v>0</v>
      </c>
      <c r="M48" s="36">
        <f t="shared" ref="M48:N48" si="12">M50</f>
        <v>43333.33</v>
      </c>
      <c r="N48" s="36">
        <f t="shared" si="12"/>
        <v>143333.32999999999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46</v>
      </c>
      <c r="K49" s="30" t="s">
        <v>48</v>
      </c>
      <c r="L49" s="36">
        <f>L50</f>
        <v>0</v>
      </c>
      <c r="M49" s="36">
        <f t="shared" ref="M49:N49" si="13">M50</f>
        <v>43333.33</v>
      </c>
      <c r="N49" s="36">
        <f t="shared" si="13"/>
        <v>143333.32999999999</v>
      </c>
    </row>
    <row r="50" spans="3:14" ht="30" x14ac:dyDescent="0.25">
      <c r="C50" s="39" t="s">
        <v>70</v>
      </c>
      <c r="D50" s="39" t="s">
        <v>15</v>
      </c>
      <c r="E50" s="39" t="s">
        <v>36</v>
      </c>
      <c r="F50" s="39" t="s">
        <v>23</v>
      </c>
      <c r="G50" s="39" t="s">
        <v>15</v>
      </c>
      <c r="H50" s="39" t="s">
        <v>41</v>
      </c>
      <c r="I50" s="39" t="s">
        <v>17</v>
      </c>
      <c r="J50" s="40" t="s">
        <v>49</v>
      </c>
      <c r="K50" s="30" t="s">
        <v>62</v>
      </c>
      <c r="L50" s="36">
        <v>0</v>
      </c>
      <c r="M50" s="58">
        <v>43333.33</v>
      </c>
      <c r="N50" s="58">
        <v>143333.32999999999</v>
      </c>
    </row>
    <row r="51" spans="3:14" ht="30" x14ac:dyDescent="0.2">
      <c r="C51" s="28" t="s">
        <v>14</v>
      </c>
      <c r="D51" s="28" t="s">
        <v>15</v>
      </c>
      <c r="E51" s="28" t="s">
        <v>36</v>
      </c>
      <c r="F51" s="28" t="s">
        <v>23</v>
      </c>
      <c r="G51" s="28" t="s">
        <v>16</v>
      </c>
      <c r="H51" s="28" t="s">
        <v>16</v>
      </c>
      <c r="I51" s="28" t="s">
        <v>17</v>
      </c>
      <c r="J51" s="29" t="s">
        <v>50</v>
      </c>
      <c r="K51" s="30" t="s">
        <v>51</v>
      </c>
      <c r="L51" s="36">
        <f>L53</f>
        <v>0</v>
      </c>
      <c r="M51" s="36">
        <f t="shared" ref="M51:N51" si="14">M53</f>
        <v>0</v>
      </c>
      <c r="N51" s="36">
        <f t="shared" si="14"/>
        <v>0</v>
      </c>
    </row>
    <row r="52" spans="3:14" ht="30" x14ac:dyDescent="0.2">
      <c r="C52" s="28" t="s">
        <v>14</v>
      </c>
      <c r="D52" s="28" t="s">
        <v>15</v>
      </c>
      <c r="E52" s="28" t="s">
        <v>36</v>
      </c>
      <c r="F52" s="28" t="s">
        <v>23</v>
      </c>
      <c r="G52" s="28" t="s">
        <v>15</v>
      </c>
      <c r="H52" s="28" t="s">
        <v>16</v>
      </c>
      <c r="I52" s="28" t="s">
        <v>17</v>
      </c>
      <c r="J52" s="29" t="s">
        <v>50</v>
      </c>
      <c r="K52" s="30" t="s">
        <v>52</v>
      </c>
      <c r="L52" s="36">
        <f>L53</f>
        <v>0</v>
      </c>
      <c r="M52" s="36">
        <f t="shared" ref="M52:N52" si="15">M53</f>
        <v>0</v>
      </c>
      <c r="N52" s="36">
        <f t="shared" si="15"/>
        <v>0</v>
      </c>
    </row>
    <row r="53" spans="3:14" ht="30" x14ac:dyDescent="0.2">
      <c r="C53" s="28" t="s">
        <v>70</v>
      </c>
      <c r="D53" s="28" t="s">
        <v>15</v>
      </c>
      <c r="E53" s="28" t="s">
        <v>36</v>
      </c>
      <c r="F53" s="28" t="s">
        <v>23</v>
      </c>
      <c r="G53" s="28" t="s">
        <v>15</v>
      </c>
      <c r="H53" s="28" t="s">
        <v>41</v>
      </c>
      <c r="I53" s="28" t="s">
        <v>17</v>
      </c>
      <c r="J53" s="29" t="s">
        <v>53</v>
      </c>
      <c r="K53" s="30" t="s">
        <v>57</v>
      </c>
      <c r="L53" s="36">
        <v>0</v>
      </c>
      <c r="M53" s="58">
        <v>0</v>
      </c>
      <c r="N53" s="58">
        <v>0</v>
      </c>
    </row>
    <row r="54" spans="3:14" x14ac:dyDescent="0.2">
      <c r="C54" s="41"/>
      <c r="D54" s="41"/>
      <c r="E54" s="41"/>
      <c r="F54" s="41"/>
      <c r="G54" s="41"/>
      <c r="H54" s="41"/>
      <c r="I54" s="41"/>
      <c r="J54" s="42"/>
      <c r="K54" s="43"/>
      <c r="L54" s="44"/>
    </row>
    <row r="55" spans="3:14" x14ac:dyDescent="0.2">
      <c r="J55" s="45"/>
      <c r="K55" s="46"/>
    </row>
    <row r="56" spans="3:14" ht="15.75" x14ac:dyDescent="0.2">
      <c r="C56" s="78" t="s">
        <v>69</v>
      </c>
      <c r="D56" s="78"/>
      <c r="E56" s="78"/>
      <c r="F56" s="78"/>
      <c r="G56" s="78"/>
      <c r="H56" s="78"/>
      <c r="I56" s="78"/>
      <c r="J56" s="78"/>
      <c r="K56" s="78"/>
      <c r="M56" s="62"/>
      <c r="N56" s="11" t="s">
        <v>67</v>
      </c>
    </row>
    <row r="57" spans="3:14" s="18" customFormat="1" ht="15.75" hidden="1" customHeight="1" x14ac:dyDescent="0.2">
      <c r="C57" s="1"/>
      <c r="D57" s="1"/>
      <c r="E57" s="1"/>
      <c r="F57" s="1"/>
      <c r="G57" s="1"/>
      <c r="H57" s="1"/>
      <c r="I57" s="1"/>
      <c r="J57" s="42"/>
      <c r="K57" s="43"/>
      <c r="L57" s="44"/>
      <c r="M57" s="60"/>
      <c r="N57" s="60"/>
    </row>
    <row r="58" spans="3:14" ht="15" hidden="1" customHeight="1" x14ac:dyDescent="0.2">
      <c r="J58" s="47"/>
      <c r="K58" s="46"/>
    </row>
    <row r="59" spans="3:14" ht="15" hidden="1" customHeight="1" x14ac:dyDescent="0.2">
      <c r="J59" s="47"/>
      <c r="K59" s="46"/>
    </row>
    <row r="60" spans="3:14" ht="15" hidden="1" customHeight="1" x14ac:dyDescent="0.2">
      <c r="J60" s="47"/>
      <c r="K60" s="46"/>
    </row>
    <row r="61" spans="3:14" ht="15" hidden="1" customHeight="1" x14ac:dyDescent="0.2">
      <c r="J61" s="47"/>
      <c r="K61" s="46"/>
    </row>
    <row r="62" spans="3:14" ht="15.75" hidden="1" customHeight="1" x14ac:dyDescent="0.2">
      <c r="J62" s="47"/>
      <c r="K62" s="43"/>
      <c r="L62" s="44"/>
    </row>
    <row r="63" spans="3:14" s="48" customFormat="1" ht="15.75" x14ac:dyDescent="0.2">
      <c r="C63" s="1"/>
      <c r="D63" s="1"/>
      <c r="E63" s="1"/>
      <c r="F63" s="1"/>
      <c r="G63" s="1"/>
      <c r="H63" s="1"/>
      <c r="I63" s="1"/>
      <c r="J63" s="69"/>
      <c r="K63" s="70"/>
      <c r="L63" s="70"/>
      <c r="M63" s="61"/>
      <c r="N63" s="61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1"/>
      <c r="N64" s="61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1"/>
      <c r="N65" s="61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1"/>
      <c r="N66" s="61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1"/>
      <c r="N67" s="61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1"/>
      <c r="N68" s="61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1"/>
      <c r="N69" s="61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1"/>
      <c r="N70" s="61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1"/>
      <c r="N71" s="61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1"/>
      <c r="N72" s="61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1"/>
      <c r="N73" s="61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1"/>
      <c r="N74" s="61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L75" s="50"/>
      <c r="M75" s="61"/>
      <c r="N75" s="61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1"/>
      <c r="N76" s="61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1"/>
      <c r="N77" s="61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K78" s="51"/>
      <c r="L78" s="50"/>
      <c r="M78" s="61"/>
      <c r="N78" s="61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1"/>
      <c r="N79" s="61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1"/>
      <c r="N80" s="61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1"/>
      <c r="N81" s="61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1"/>
      <c r="N82" s="61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1"/>
      <c r="N83" s="61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1"/>
      <c r="N84" s="61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1"/>
      <c r="N85" s="61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1"/>
      <c r="N86" s="61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1"/>
      <c r="N87" s="61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1"/>
      <c r="N88" s="61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1"/>
      <c r="N89" s="61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1"/>
      <c r="N90" s="61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1"/>
      <c r="N91" s="61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1"/>
      <c r="N92" s="61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1"/>
      <c r="N93" s="61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1"/>
      <c r="N94" s="61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1"/>
      <c r="N95" s="61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1"/>
      <c r="N96" s="61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1"/>
      <c r="N97" s="61"/>
    </row>
    <row r="98" spans="3:14" s="48" customFormat="1" x14ac:dyDescent="0.2">
      <c r="C98" s="1"/>
      <c r="D98" s="1"/>
      <c r="E98" s="1"/>
      <c r="F98" s="1"/>
      <c r="G98" s="1"/>
      <c r="H98" s="1"/>
      <c r="I98" s="1"/>
      <c r="J98" s="49"/>
      <c r="L98" s="50"/>
      <c r="M98" s="61"/>
      <c r="N98" s="61"/>
    </row>
    <row r="99" spans="3:14" s="48" customFormat="1" x14ac:dyDescent="0.2">
      <c r="C99" s="1"/>
      <c r="D99" s="1"/>
      <c r="E99" s="1"/>
      <c r="F99" s="1"/>
      <c r="G99" s="1"/>
      <c r="H99" s="1"/>
      <c r="I99" s="1"/>
      <c r="J99" s="49"/>
      <c r="L99" s="50"/>
      <c r="M99" s="61"/>
      <c r="N99" s="61"/>
    </row>
    <row r="100" spans="3:14" s="48" customFormat="1" x14ac:dyDescent="0.2">
      <c r="C100" s="1"/>
      <c r="D100" s="1"/>
      <c r="E100" s="1"/>
      <c r="F100" s="1"/>
      <c r="G100" s="1"/>
      <c r="H100" s="1"/>
      <c r="I100" s="1"/>
      <c r="J100" s="49"/>
      <c r="L100" s="50"/>
      <c r="M100" s="61"/>
      <c r="N100" s="61"/>
    </row>
  </sheetData>
  <mergeCells count="29">
    <mergeCell ref="C18:N18"/>
    <mergeCell ref="M9:N9"/>
    <mergeCell ref="M10:N10"/>
    <mergeCell ref="M11:N11"/>
    <mergeCell ref="K9:L9"/>
    <mergeCell ref="K10:L10"/>
    <mergeCell ref="K11:L11"/>
    <mergeCell ref="K13:L13"/>
    <mergeCell ref="L15:N15"/>
    <mergeCell ref="M13:N13"/>
    <mergeCell ref="M12:N12"/>
    <mergeCell ref="L14:N14"/>
    <mergeCell ref="J63:L63"/>
    <mergeCell ref="C20:I20"/>
    <mergeCell ref="D21:J21"/>
    <mergeCell ref="K21:K22"/>
    <mergeCell ref="L21:N21"/>
    <mergeCell ref="C56:K56"/>
    <mergeCell ref="K5:L5"/>
    <mergeCell ref="M5:N5"/>
    <mergeCell ref="L6:N6"/>
    <mergeCell ref="L7:N7"/>
    <mergeCell ref="K1:L1"/>
    <mergeCell ref="M1:N1"/>
    <mergeCell ref="K2:L2"/>
    <mergeCell ref="M2:N2"/>
    <mergeCell ref="K3:L3"/>
    <mergeCell ref="M3:N3"/>
    <mergeCell ref="M4:N4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2021-12-23T09:32:52Z</cp:lastPrinted>
  <dcterms:created xsi:type="dcterms:W3CDTF">2017-11-15T18:28:37Z</dcterms:created>
  <dcterms:modified xsi:type="dcterms:W3CDTF">2022-02-17T08:04:27Z</dcterms:modified>
</cp:coreProperties>
</file>